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izonline-my.sharepoint.com/personal/hajar_rhlalou_giz_de/Documents/Documents/Contrat/DED/TAMHEEN II/83460673_Construction/"/>
    </mc:Choice>
  </mc:AlternateContent>
  <xr:revisionPtr revIDLastSave="1" documentId="11_17DA7FBC09639FCCF66FB2FBB62D19E441DBDDA7" xr6:coauthVersionLast="47" xr6:coauthVersionMax="47" xr10:uidLastSave="{9391D96B-8D08-4A33-9DF6-AC39780C36E3}"/>
  <bookViews>
    <workbookView xWindow="-120" yWindow="-120" windowWidth="29040" windowHeight="15720" tabRatio="471" xr2:uid="{00000000-000D-0000-FFFF-FFFF00000000}"/>
  </bookViews>
  <sheets>
    <sheet name="BPDE Détails" sheetId="19" r:id="rId1"/>
    <sheet name="Par LOT" sheetId="21" r:id="rId2"/>
  </sheets>
  <definedNames>
    <definedName name="_xlnm.Print_Area" localSheetId="0">'BPDE Détails'!$A$1:$R$58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21" l="1"/>
  <c r="B12" i="21"/>
  <c r="B11" i="21"/>
  <c r="R56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A7" i="19"/>
  <c r="A9" i="19"/>
  <c r="A10" i="19"/>
  <c r="A11" i="19"/>
  <c r="A12" i="19"/>
  <c r="A13" i="19"/>
  <c r="A14" i="19"/>
  <c r="A19" i="19"/>
  <c r="A21" i="19"/>
  <c r="A24" i="19"/>
  <c r="A25" i="19"/>
  <c r="A26" i="19"/>
  <c r="A28" i="19"/>
  <c r="A29" i="19"/>
  <c r="A30" i="19"/>
  <c r="A32" i="19"/>
  <c r="A35" i="19"/>
  <c r="A36" i="19"/>
  <c r="A37" i="19"/>
  <c r="A38" i="19"/>
  <c r="A39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5" i="19"/>
  <c r="J17" i="19"/>
  <c r="P52" i="19"/>
  <c r="P51" i="19"/>
  <c r="P50" i="19"/>
  <c r="P49" i="19"/>
  <c r="P47" i="19"/>
  <c r="P46" i="19"/>
  <c r="P45" i="19"/>
  <c r="P44" i="19"/>
  <c r="P42" i="19"/>
  <c r="P41" i="19"/>
  <c r="P30" i="19"/>
  <c r="P28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P25" i="19"/>
  <c r="P24" i="19"/>
  <c r="P13" i="19"/>
  <c r="P12" i="19"/>
  <c r="P11" i="19"/>
  <c r="P10" i="19"/>
  <c r="P9" i="19"/>
  <c r="R57" i="19"/>
  <c r="R58" i="19"/>
</calcChain>
</file>

<file path=xl/sharedStrings.xml><?xml version="1.0" encoding="utf-8"?>
<sst xmlns="http://schemas.openxmlformats.org/spreadsheetml/2006/main" count="108" uniqueCount="74">
  <si>
    <t>U</t>
  </si>
  <si>
    <t>ML</t>
  </si>
  <si>
    <t>Désignation des ouvrages</t>
  </si>
  <si>
    <t>N°</t>
  </si>
  <si>
    <t>BORDERAU DES PRIX -DETAIL ESTIMATIF</t>
  </si>
  <si>
    <t>M²</t>
  </si>
  <si>
    <t>P.U (HT)</t>
  </si>
  <si>
    <t>P.T (HT)</t>
  </si>
  <si>
    <t>Uté</t>
  </si>
  <si>
    <t>DISTRIBUTION ECLAIRAGE</t>
  </si>
  <si>
    <t>DISTRIBUTION PRISES DE COURANT ET ALIMENTATIONS</t>
  </si>
  <si>
    <t>TOTAL  H.T.</t>
  </si>
  <si>
    <t>TVA (20%)</t>
  </si>
  <si>
    <t>TOTAL T.T.C.</t>
  </si>
  <si>
    <t>AMENAGEMENT DES ESPACES DEDIES AUX CLUBS FATATECH AU NIVEAU DE COLLEGE DES 12 REGIONS</t>
  </si>
  <si>
    <t>ELECTRICITE COURANT FORT</t>
  </si>
  <si>
    <t>SYSTEME DE SUPPORT DE CABLES&amp; GOULOTTE</t>
  </si>
  <si>
    <t>DISTRIBUTION  ECLAIRAGE ET PRISES DE COURANT</t>
  </si>
  <si>
    <t>ELECTRICITE COURANT FAIBLE</t>
  </si>
  <si>
    <t xml:space="preserve">CABLAGE INFORMATIQUE </t>
  </si>
  <si>
    <t>PEINTURE</t>
  </si>
  <si>
    <t>MENUISERIES ALUMINIUM</t>
  </si>
  <si>
    <t>DISPOSITIF DE DÉTECTION ET SIGNALISATION DE DÉFAUT DES CÂBLES MT</t>
  </si>
  <si>
    <t>BOITE DE COUPURE.</t>
  </si>
  <si>
    <t xml:space="preserve">BOITE DE DISTRIBUTION </t>
  </si>
  <si>
    <t xml:space="preserve">COFFRET POUR COMPTEUR </t>
  </si>
  <si>
    <t>TABLEAUX DE PROTECTION</t>
  </si>
  <si>
    <t xml:space="preserve">CABLES BASSE TENSION DE DISTRIBUTION PRIMAIRE </t>
  </si>
  <si>
    <t>FOYER LUMINEUX SIMPLE ALLUMAGE</t>
  </si>
  <si>
    <t>FOYER LUMINEUX DOUBLE ALLUMAGE</t>
  </si>
  <si>
    <t xml:space="preserve">FOYERS LUMINEUX COMPLEMENTAIRES </t>
  </si>
  <si>
    <t>ALIMENTATION SPLIT SYSTÈME</t>
  </si>
  <si>
    <t>REPARTITEUR GENERAL  ARMOIRE 24 U</t>
  </si>
  <si>
    <t>PANNEAU DE BRASSAGE 24 PORTS MODULAIRES RJ45 FTP CAT.6A</t>
  </si>
  <si>
    <t>CABLE 4 PAIRES DE LA DISTRIBUTION HORIZONTALE FTP CAT.6A</t>
  </si>
  <si>
    <t>CORDONS DE LIAISON  FTP CAT.6A -3M</t>
  </si>
  <si>
    <t>CORDONS DE LIAISON FTP CAT.6A -5M</t>
  </si>
  <si>
    <t>CORDONS DE BRASSAGE  FTP CAT.6A -1M</t>
  </si>
  <si>
    <t>CORDONS DE BRASSAGE FTP CAT.6A -2M</t>
  </si>
  <si>
    <t>CABLE FIBRE OPTIQUE MULTIMODE  50 /125µM</t>
  </si>
  <si>
    <t>TIROIR OPTIQUE 12 CONNECTEURS</t>
  </si>
  <si>
    <t>JARRETIERE OPTIQUE DUPLEX</t>
  </si>
  <si>
    <t>SWITCH 12 PORTS 10/100/1000 POE+</t>
  </si>
  <si>
    <t>PEINTURE VINYLIQUE SUR MURS ET PLAFONDS INTERIEURS.</t>
  </si>
  <si>
    <t>LYCEE IMAM CHATIBI C NOUASSER</t>
  </si>
  <si>
    <t>LYCEE JABER IBN HAYAN C INCHADEN</t>
  </si>
  <si>
    <t>LYCEE NAHDA C TAOUNAT</t>
  </si>
  <si>
    <t>LYCEE WIFAK C SIDI SLIMANE</t>
  </si>
  <si>
    <t>LYCEE IBN KHALDOUN C BERRCHID</t>
  </si>
  <si>
    <t>LYCEE AIN LAH C MY YACOUB</t>
  </si>
  <si>
    <t>LYCEE IBN HAYTAM C GUERCIF</t>
  </si>
  <si>
    <t>LYCEE FARABI C DROUCH</t>
  </si>
  <si>
    <t>LYCEE IBN BAYTAR C TETOUAN</t>
  </si>
  <si>
    <t>LYCEE ABDERRAHIM BOUABID C MELALIYNE</t>
  </si>
  <si>
    <t>LYCEE IBN ROCHD C TIZNIT</t>
  </si>
  <si>
    <t>LYCEE BEN ZAKOUR C TEMARA</t>
  </si>
  <si>
    <t xml:space="preserve">MENUISERIES </t>
  </si>
  <si>
    <t>CLOISON AMOVIBLE Y/C LA PORTE</t>
  </si>
  <si>
    <t>CLOISON AMOVIBLE SANS PORTE</t>
  </si>
  <si>
    <t>QTE TOTAL</t>
  </si>
  <si>
    <t>a- Câble U 1000 R02V 5x6 mm²</t>
  </si>
  <si>
    <t>b- Câble U 1000 R02V 5x10 mm²</t>
  </si>
  <si>
    <t>c- Câble U 1000 R02V 3x4 mm</t>
  </si>
  <si>
    <t>PLINTHE POUR RESEAUX ELECTRIQUES</t>
  </si>
  <si>
    <t>PRISE DE COURANT DE FORCE 2X20A +T ENCASTRE SUR PLINTHE</t>
  </si>
  <si>
    <t>PRISE DE COURANT 2 X 16 A + T.  ENCASTRE SUR PLINTHE</t>
  </si>
  <si>
    <t>PRISES RJ45 ENCASTRE SUR PLINTHE</t>
  </si>
  <si>
    <t>LOT MENUISERIES ALUMINIUM</t>
  </si>
  <si>
    <t xml:space="preserve"> </t>
  </si>
  <si>
    <t xml:space="preserve">TOTAL DES LOTS </t>
  </si>
  <si>
    <t xml:space="preserve">Lot </t>
  </si>
  <si>
    <t>Total HT / Lot</t>
  </si>
  <si>
    <t>tva 20%</t>
  </si>
  <si>
    <t>Total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</si>
</sst>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3"/>
      <name val="Garamond"/>
      <family val="1"/>
    </font>
    <font>
      <b/>
      <sz val="18"/>
      <color theme="1"/>
      <name val="Garamond"/>
      <family val="1"/>
    </font>
    <font>
      <b/>
      <u val="singleAccounting"/>
      <sz val="12"/>
      <name val="Garamond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164" fontId="4" fillId="0" borderId="0" xfId="17" applyFont="1"/>
    <xf numFmtId="164" fontId="6" fillId="0" borderId="1" xfId="17" applyFont="1" applyFill="1" applyBorder="1" applyAlignment="1">
      <alignment horizontal="center" vertical="center" wrapText="1"/>
    </xf>
    <xf numFmtId="164" fontId="4" fillId="0" borderId="0" xfId="17" applyFont="1" applyFill="1"/>
    <xf numFmtId="164" fontId="7" fillId="0" borderId="2" xfId="17" applyFont="1" applyBorder="1" applyAlignment="1">
      <alignment vertical="center" wrapText="1"/>
    </xf>
    <xf numFmtId="164" fontId="7" fillId="0" borderId="2" xfId="17" applyFont="1" applyBorder="1" applyAlignment="1">
      <alignment horizontal="center" vertical="center" wrapText="1"/>
    </xf>
    <xf numFmtId="164" fontId="6" fillId="0" borderId="2" xfId="17" applyFont="1" applyBorder="1" applyAlignment="1">
      <alignment vertical="center" wrapText="1"/>
    </xf>
    <xf numFmtId="165" fontId="6" fillId="0" borderId="1" xfId="17" applyNumberFormat="1" applyFont="1" applyFill="1" applyBorder="1" applyAlignment="1">
      <alignment horizontal="center" vertical="center" wrapText="1"/>
    </xf>
    <xf numFmtId="165" fontId="4" fillId="0" borderId="0" xfId="17" applyNumberFormat="1" applyFont="1"/>
    <xf numFmtId="1" fontId="6" fillId="2" borderId="2" xfId="17" applyNumberFormat="1" applyFont="1" applyFill="1" applyBorder="1" applyAlignment="1">
      <alignment horizontal="center" vertical="center" wrapText="1"/>
    </xf>
    <xf numFmtId="165" fontId="4" fillId="0" borderId="0" xfId="17" applyNumberFormat="1" applyFont="1" applyAlignment="1"/>
    <xf numFmtId="0" fontId="7" fillId="0" borderId="2" xfId="17" applyNumberFormat="1" applyFont="1" applyBorder="1" applyAlignment="1">
      <alignment horizontal="center" vertical="center" wrapText="1"/>
    </xf>
    <xf numFmtId="0" fontId="6" fillId="0" borderId="1" xfId="17" applyNumberFormat="1" applyFont="1" applyFill="1" applyBorder="1" applyAlignment="1">
      <alignment horizontal="center" vertical="center" wrapText="1"/>
    </xf>
    <xf numFmtId="0" fontId="4" fillId="0" borderId="0" xfId="17" applyNumberFormat="1" applyFont="1"/>
    <xf numFmtId="164" fontId="8" fillId="3" borderId="1" xfId="17" applyFont="1" applyFill="1" applyBorder="1" applyAlignment="1">
      <alignment horizontal="center" vertical="center" wrapText="1"/>
    </xf>
    <xf numFmtId="164" fontId="10" fillId="0" borderId="2" xfId="17" applyFont="1" applyBorder="1" applyAlignment="1">
      <alignment vertical="center" wrapText="1"/>
    </xf>
    <xf numFmtId="2" fontId="7" fillId="0" borderId="2" xfId="17" applyNumberFormat="1" applyFont="1" applyBorder="1" applyAlignment="1">
      <alignment horizontal="center" vertical="center" wrapText="1"/>
    </xf>
    <xf numFmtId="164" fontId="10" fillId="0" borderId="2" xfId="17" applyFont="1" applyFill="1" applyBorder="1" applyAlignment="1">
      <alignment vertical="center" wrapText="1"/>
    </xf>
    <xf numFmtId="0" fontId="7" fillId="0" borderId="2" xfId="17" applyNumberFormat="1" applyFont="1" applyFill="1" applyBorder="1" applyAlignment="1">
      <alignment horizontal="center" vertical="center" wrapText="1"/>
    </xf>
    <xf numFmtId="2" fontId="7" fillId="0" borderId="2" xfId="17" applyNumberFormat="1" applyFont="1" applyFill="1" applyBorder="1" applyAlignment="1">
      <alignment horizontal="center" vertical="center" wrapText="1"/>
    </xf>
    <xf numFmtId="164" fontId="6" fillId="0" borderId="2" xfId="17" applyFont="1" applyFill="1" applyBorder="1" applyAlignment="1">
      <alignment vertical="center" wrapText="1"/>
    </xf>
    <xf numFmtId="164" fontId="7" fillId="0" borderId="2" xfId="17" applyFont="1" applyFill="1" applyBorder="1" applyAlignment="1">
      <alignment horizontal="center" vertical="center" wrapText="1"/>
    </xf>
    <xf numFmtId="164" fontId="7" fillId="0" borderId="2" xfId="17" applyFont="1" applyFill="1" applyBorder="1" applyAlignment="1">
      <alignment vertical="center" wrapText="1"/>
    </xf>
    <xf numFmtId="164" fontId="7" fillId="4" borderId="2" xfId="17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0" fillId="0" borderId="1" xfId="17" applyFont="1" applyBorder="1"/>
    <xf numFmtId="164" fontId="11" fillId="0" borderId="1" xfId="0" applyNumberFormat="1" applyFont="1" applyBorder="1"/>
    <xf numFmtId="0" fontId="11" fillId="0" borderId="0" xfId="0" applyFont="1"/>
    <xf numFmtId="164" fontId="8" fillId="3" borderId="3" xfId="17" applyFont="1" applyFill="1" applyBorder="1" applyAlignment="1">
      <alignment horizontal="center" vertical="center" wrapText="1"/>
    </xf>
    <xf numFmtId="164" fontId="8" fillId="3" borderId="4" xfId="17" applyFont="1" applyFill="1" applyBorder="1" applyAlignment="1">
      <alignment horizontal="center" vertical="center" wrapText="1"/>
    </xf>
    <xf numFmtId="164" fontId="8" fillId="3" borderId="5" xfId="17" applyFont="1" applyFill="1" applyBorder="1" applyAlignment="1">
      <alignment horizontal="center" vertical="center" wrapText="1"/>
    </xf>
    <xf numFmtId="164" fontId="5" fillId="0" borderId="0" xfId="17" applyFont="1" applyAlignment="1">
      <alignment horizontal="center" vertical="center" wrapText="1"/>
    </xf>
    <xf numFmtId="164" fontId="9" fillId="0" borderId="0" xfId="17" applyFont="1" applyAlignment="1">
      <alignment horizontal="center" vertical="center" wrapText="1"/>
    </xf>
  </cellXfs>
  <cellStyles count="19">
    <cellStyle name="Euro" xfId="2" xr:uid="{00000000-0005-0000-0000-000000000000}"/>
    <cellStyle name="Euro 2" xfId="5" xr:uid="{00000000-0005-0000-0000-000001000000}"/>
    <cellStyle name="Euro 3" xfId="7" xr:uid="{00000000-0005-0000-0000-000002000000}"/>
    <cellStyle name="Euro 4" xfId="9" xr:uid="{00000000-0005-0000-0000-000003000000}"/>
    <cellStyle name="Euro 5" xfId="11" xr:uid="{00000000-0005-0000-0000-000004000000}"/>
    <cellStyle name="Milliers" xfId="17" builtinId="3"/>
    <cellStyle name="Milliers 2" xfId="18" xr:uid="{00000000-0005-0000-0000-000006000000}"/>
    <cellStyle name="Milliers 7" xfId="14" xr:uid="{00000000-0005-0000-0000-000007000000}"/>
    <cellStyle name="Milliers 9" xfId="16" xr:uid="{00000000-0005-0000-0000-000008000000}"/>
    <cellStyle name="Normal" xfId="0" builtinId="0"/>
    <cellStyle name="Normal 10" xfId="15" xr:uid="{00000000-0005-0000-0000-00000A000000}"/>
    <cellStyle name="Normal 2" xfId="1" xr:uid="{00000000-0005-0000-0000-00000B000000}"/>
    <cellStyle name="Normal 2 2" xfId="3" xr:uid="{00000000-0005-0000-0000-00000C000000}"/>
    <cellStyle name="Normal 2 3" xfId="6" xr:uid="{00000000-0005-0000-0000-00000D000000}"/>
    <cellStyle name="Normal 2 4" xfId="8" xr:uid="{00000000-0005-0000-0000-00000E000000}"/>
    <cellStyle name="Normal 2 5" xfId="10" xr:uid="{00000000-0005-0000-0000-00000F000000}"/>
    <cellStyle name="Normal 2 6" xfId="12" xr:uid="{00000000-0005-0000-0000-000010000000}"/>
    <cellStyle name="Normal 8" xfId="13" xr:uid="{00000000-0005-0000-0000-000011000000}"/>
    <cellStyle name="Pourcentage 2" xfId="4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8"/>
  <sheetViews>
    <sheetView tabSelected="1" view="pageBreakPreview" zoomScale="90" zoomScaleNormal="150" zoomScaleSheetLayoutView="90" workbookViewId="0">
      <selection activeCell="R53" sqref="R53"/>
    </sheetView>
  </sheetViews>
  <sheetFormatPr baseColWidth="10" defaultColWidth="11.5703125" defaultRowHeight="20.100000000000001" customHeight="1" x14ac:dyDescent="0.25"/>
  <cols>
    <col min="1" max="1" width="7.140625" style="8" customWidth="1"/>
    <col min="2" max="2" width="91.42578125" style="1" customWidth="1"/>
    <col min="3" max="3" width="5.140625" style="13" bestFit="1" customWidth="1"/>
    <col min="4" max="12" width="13.7109375" style="13" customWidth="1"/>
    <col min="13" max="14" width="15.7109375" style="13" customWidth="1"/>
    <col min="15" max="15" width="13.7109375" style="13" customWidth="1"/>
    <col min="16" max="16" width="15.140625" style="10" bestFit="1" customWidth="1"/>
    <col min="17" max="17" width="15.7109375" style="1" customWidth="1"/>
    <col min="18" max="18" width="17" style="1" bestFit="1" customWidth="1"/>
    <col min="19" max="16384" width="11.5703125" style="1"/>
  </cols>
  <sheetData>
    <row r="1" spans="1:18" ht="63.75" customHeight="1" x14ac:dyDescent="0.25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20.100000000000001" customHeight="1" x14ac:dyDescent="0.25">
      <c r="A2" s="34" t="s">
        <v>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s="3" customFormat="1" ht="81.75" customHeight="1" x14ac:dyDescent="0.25">
      <c r="A3" s="7" t="s">
        <v>3</v>
      </c>
      <c r="B3" s="2" t="s">
        <v>2</v>
      </c>
      <c r="C3" s="12" t="s">
        <v>8</v>
      </c>
      <c r="D3" s="12" t="s">
        <v>55</v>
      </c>
      <c r="E3" s="12" t="s">
        <v>47</v>
      </c>
      <c r="F3" s="12" t="s">
        <v>48</v>
      </c>
      <c r="G3" s="12" t="s">
        <v>44</v>
      </c>
      <c r="H3" s="12" t="s">
        <v>49</v>
      </c>
      <c r="I3" s="12" t="s">
        <v>46</v>
      </c>
      <c r="J3" s="12" t="s">
        <v>50</v>
      </c>
      <c r="K3" s="12" t="s">
        <v>51</v>
      </c>
      <c r="L3" s="12" t="s">
        <v>52</v>
      </c>
      <c r="M3" s="12" t="s">
        <v>53</v>
      </c>
      <c r="N3" s="12" t="s">
        <v>45</v>
      </c>
      <c r="O3" s="12" t="s">
        <v>54</v>
      </c>
      <c r="P3" s="7" t="s">
        <v>59</v>
      </c>
      <c r="Q3" s="2" t="s">
        <v>6</v>
      </c>
      <c r="R3" s="2" t="s">
        <v>7</v>
      </c>
    </row>
    <row r="4" spans="1:18" ht="24.95" customHeight="1" x14ac:dyDescent="0.25">
      <c r="A4" s="9"/>
      <c r="B4" s="15" t="s">
        <v>56</v>
      </c>
      <c r="C4" s="11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6"/>
      <c r="Q4" s="5"/>
      <c r="R4" s="5"/>
    </row>
    <row r="5" spans="1:18" ht="24.95" customHeight="1" x14ac:dyDescent="0.25">
      <c r="A5" s="9"/>
      <c r="B5" s="15" t="s">
        <v>21</v>
      </c>
      <c r="C5" s="11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6"/>
      <c r="Q5" s="5"/>
      <c r="R5" s="23" t="s">
        <v>68</v>
      </c>
    </row>
    <row r="6" spans="1:18" ht="24.95" customHeight="1" x14ac:dyDescent="0.25">
      <c r="A6" s="9">
        <v>1</v>
      </c>
      <c r="B6" s="4" t="s">
        <v>57</v>
      </c>
      <c r="C6" s="11" t="s">
        <v>5</v>
      </c>
      <c r="D6" s="16"/>
      <c r="E6" s="16">
        <v>24.5</v>
      </c>
      <c r="F6" s="16"/>
      <c r="G6" s="16"/>
      <c r="H6" s="16"/>
      <c r="I6" s="16"/>
      <c r="J6" s="16"/>
      <c r="K6" s="16"/>
      <c r="L6" s="16">
        <v>24.5</v>
      </c>
      <c r="M6" s="16"/>
      <c r="N6" s="16"/>
      <c r="O6" s="16"/>
      <c r="P6" s="6">
        <v>49</v>
      </c>
      <c r="Q6" s="5"/>
      <c r="R6" s="5"/>
    </row>
    <row r="7" spans="1:18" ht="24.95" customHeight="1" x14ac:dyDescent="0.25">
      <c r="A7" s="9">
        <f t="shared" ref="A7:A51" si="0">+A6+1</f>
        <v>2</v>
      </c>
      <c r="B7" s="4" t="s">
        <v>58</v>
      </c>
      <c r="C7" s="11" t="s">
        <v>5</v>
      </c>
      <c r="D7" s="16"/>
      <c r="E7" s="16"/>
      <c r="F7" s="16"/>
      <c r="G7" s="16"/>
      <c r="H7" s="16"/>
      <c r="I7" s="16"/>
      <c r="J7" s="16"/>
      <c r="K7" s="16"/>
      <c r="L7" s="16">
        <v>4.5999999999999996</v>
      </c>
      <c r="M7" s="16"/>
      <c r="N7" s="16"/>
      <c r="O7" s="16"/>
      <c r="P7" s="6">
        <v>4.5999999999999996</v>
      </c>
      <c r="Q7" s="5"/>
      <c r="R7" s="5"/>
    </row>
    <row r="8" spans="1:18" ht="24.95" customHeight="1" x14ac:dyDescent="0.25">
      <c r="A8" s="9"/>
      <c r="B8" s="15" t="s">
        <v>15</v>
      </c>
      <c r="C8" s="11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6"/>
      <c r="Q8" s="5"/>
      <c r="R8" s="23"/>
    </row>
    <row r="9" spans="1:18" ht="24.95" customHeight="1" x14ac:dyDescent="0.25">
      <c r="A9" s="9">
        <f>A7+1</f>
        <v>3</v>
      </c>
      <c r="B9" s="4" t="s">
        <v>22</v>
      </c>
      <c r="C9" s="11" t="s">
        <v>0</v>
      </c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v>1</v>
      </c>
      <c r="M9" s="16">
        <v>1</v>
      </c>
      <c r="N9" s="16">
        <v>1</v>
      </c>
      <c r="O9" s="16">
        <v>1</v>
      </c>
      <c r="P9" s="6">
        <f t="shared" ref="P9:P46" si="1">SUM(D9:O9)</f>
        <v>12</v>
      </c>
      <c r="Q9" s="5"/>
      <c r="R9" s="5"/>
    </row>
    <row r="10" spans="1:18" ht="24.95" customHeight="1" x14ac:dyDescent="0.25">
      <c r="A10" s="9">
        <f t="shared" si="0"/>
        <v>4</v>
      </c>
      <c r="B10" s="4" t="s">
        <v>23</v>
      </c>
      <c r="C10" s="11" t="s">
        <v>0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6">
        <f t="shared" si="1"/>
        <v>12</v>
      </c>
      <c r="Q10" s="5"/>
      <c r="R10" s="5"/>
    </row>
    <row r="11" spans="1:18" ht="24.95" customHeight="1" x14ac:dyDescent="0.25">
      <c r="A11" s="9">
        <f t="shared" si="0"/>
        <v>5</v>
      </c>
      <c r="B11" s="4" t="s">
        <v>24</v>
      </c>
      <c r="C11" s="11" t="s">
        <v>0</v>
      </c>
      <c r="D11" s="16">
        <v>1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6">
        <v>1</v>
      </c>
      <c r="P11" s="6">
        <f t="shared" si="1"/>
        <v>12</v>
      </c>
      <c r="Q11" s="5"/>
      <c r="R11" s="5"/>
    </row>
    <row r="12" spans="1:18" ht="24.95" customHeight="1" x14ac:dyDescent="0.25">
      <c r="A12" s="9">
        <f t="shared" si="0"/>
        <v>6</v>
      </c>
      <c r="B12" s="4" t="s">
        <v>25</v>
      </c>
      <c r="C12" s="11" t="s">
        <v>0</v>
      </c>
      <c r="D12" s="16">
        <v>1</v>
      </c>
      <c r="E12" s="16">
        <v>1</v>
      </c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6">
        <f t="shared" si="1"/>
        <v>12</v>
      </c>
      <c r="Q12" s="5"/>
      <c r="R12" s="5"/>
    </row>
    <row r="13" spans="1:18" ht="24.95" customHeight="1" x14ac:dyDescent="0.25">
      <c r="A13" s="9">
        <f t="shared" si="0"/>
        <v>7</v>
      </c>
      <c r="B13" s="4" t="s">
        <v>26</v>
      </c>
      <c r="C13" s="11" t="s">
        <v>0</v>
      </c>
      <c r="D13" s="16">
        <v>1</v>
      </c>
      <c r="E13" s="16">
        <v>1</v>
      </c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6">
        <f t="shared" si="1"/>
        <v>12</v>
      </c>
      <c r="Q13" s="5"/>
      <c r="R13" s="5"/>
    </row>
    <row r="14" spans="1:18" ht="24.95" customHeight="1" x14ac:dyDescent="0.25">
      <c r="A14" s="9">
        <f>+A13+1</f>
        <v>8</v>
      </c>
      <c r="B14" s="15" t="s">
        <v>27</v>
      </c>
      <c r="C14" s="11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6"/>
      <c r="Q14" s="5"/>
      <c r="R14" s="23"/>
    </row>
    <row r="15" spans="1:18" ht="24.95" customHeight="1" x14ac:dyDescent="0.25">
      <c r="A15" s="9"/>
      <c r="B15" s="4" t="s">
        <v>60</v>
      </c>
      <c r="C15" s="11" t="s">
        <v>1</v>
      </c>
      <c r="D15" s="16">
        <v>30</v>
      </c>
      <c r="E15" s="16">
        <v>30</v>
      </c>
      <c r="F15" s="16">
        <v>30</v>
      </c>
      <c r="G15" s="16">
        <v>30</v>
      </c>
      <c r="H15" s="16">
        <v>30</v>
      </c>
      <c r="I15" s="16">
        <v>30</v>
      </c>
      <c r="J15" s="16">
        <v>25</v>
      </c>
      <c r="K15" s="16">
        <v>25</v>
      </c>
      <c r="L15" s="16">
        <v>25</v>
      </c>
      <c r="M15" s="16">
        <v>25</v>
      </c>
      <c r="N15" s="16">
        <v>25</v>
      </c>
      <c r="O15" s="16">
        <v>25</v>
      </c>
      <c r="P15" s="6">
        <v>330</v>
      </c>
      <c r="Q15" s="5"/>
      <c r="R15" s="5"/>
    </row>
    <row r="16" spans="1:18" ht="24.95" customHeight="1" x14ac:dyDescent="0.25">
      <c r="A16" s="9"/>
      <c r="B16" s="4" t="s">
        <v>61</v>
      </c>
      <c r="C16" s="11" t="s">
        <v>1</v>
      </c>
      <c r="D16" s="16">
        <v>16</v>
      </c>
      <c r="E16" s="16">
        <v>16</v>
      </c>
      <c r="F16" s="16">
        <v>16</v>
      </c>
      <c r="G16" s="16">
        <v>16</v>
      </c>
      <c r="H16" s="16">
        <v>16</v>
      </c>
      <c r="I16" s="16">
        <v>17</v>
      </c>
      <c r="J16" s="16">
        <v>17</v>
      </c>
      <c r="K16" s="16">
        <v>18</v>
      </c>
      <c r="L16" s="16">
        <v>17</v>
      </c>
      <c r="M16" s="16">
        <v>17</v>
      </c>
      <c r="N16" s="16">
        <v>17</v>
      </c>
      <c r="O16" s="16">
        <v>17</v>
      </c>
      <c r="P16" s="6">
        <v>200</v>
      </c>
      <c r="Q16" s="5"/>
      <c r="R16" s="5"/>
    </row>
    <row r="17" spans="1:18" ht="24.95" customHeight="1" x14ac:dyDescent="0.25">
      <c r="A17" s="9"/>
      <c r="B17" s="4" t="s">
        <v>62</v>
      </c>
      <c r="C17" s="11" t="s">
        <v>1</v>
      </c>
      <c r="D17" s="16">
        <v>102</v>
      </c>
      <c r="E17" s="16">
        <v>104</v>
      </c>
      <c r="F17" s="16">
        <v>95</v>
      </c>
      <c r="G17" s="16">
        <v>129</v>
      </c>
      <c r="H17" s="16">
        <v>100</v>
      </c>
      <c r="I17" s="16">
        <v>120</v>
      </c>
      <c r="J17" s="16">
        <f t="shared" ref="J17" si="2">+ROUNDUP(J43/2.95,0)</f>
        <v>99</v>
      </c>
      <c r="K17" s="16">
        <v>108</v>
      </c>
      <c r="L17" s="16">
        <v>95</v>
      </c>
      <c r="M17" s="16">
        <v>120</v>
      </c>
      <c r="N17" s="16">
        <v>104</v>
      </c>
      <c r="O17" s="16">
        <v>110</v>
      </c>
      <c r="P17" s="6">
        <v>1289</v>
      </c>
      <c r="Q17" s="5"/>
      <c r="R17" s="5"/>
    </row>
    <row r="18" spans="1:18" ht="24.95" customHeight="1" x14ac:dyDescent="0.25">
      <c r="A18" s="9"/>
      <c r="B18" s="15" t="s">
        <v>16</v>
      </c>
      <c r="C18" s="11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6"/>
      <c r="Q18" s="5"/>
      <c r="R18" s="23"/>
    </row>
    <row r="19" spans="1:18" ht="24.95" customHeight="1" x14ac:dyDescent="0.25">
      <c r="A19" s="9">
        <f>+A14+1</f>
        <v>9</v>
      </c>
      <c r="B19" s="4" t="s">
        <v>63</v>
      </c>
      <c r="C19" s="11" t="s">
        <v>1</v>
      </c>
      <c r="D19" s="16">
        <v>55</v>
      </c>
      <c r="E19" s="16">
        <v>44</v>
      </c>
      <c r="F19" s="16">
        <v>45</v>
      </c>
      <c r="G19" s="16">
        <v>50</v>
      </c>
      <c r="H19" s="16">
        <v>46</v>
      </c>
      <c r="I19" s="16">
        <v>48</v>
      </c>
      <c r="J19" s="16">
        <v>46</v>
      </c>
      <c r="K19" s="16">
        <v>55</v>
      </c>
      <c r="L19" s="16">
        <v>46</v>
      </c>
      <c r="M19" s="16">
        <v>58</v>
      </c>
      <c r="N19" s="16">
        <v>53</v>
      </c>
      <c r="O19" s="16">
        <v>60</v>
      </c>
      <c r="P19" s="6">
        <v>606</v>
      </c>
      <c r="Q19" s="5"/>
      <c r="R19" s="5"/>
    </row>
    <row r="20" spans="1:18" ht="24.95" customHeight="1" x14ac:dyDescent="0.25">
      <c r="A20" s="9"/>
      <c r="B20" s="17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/>
      <c r="Q20" s="21"/>
      <c r="R20" s="21"/>
    </row>
    <row r="21" spans="1:18" ht="24.95" customHeight="1" x14ac:dyDescent="0.25">
      <c r="A21" s="9">
        <f>+A19+1</f>
        <v>10</v>
      </c>
      <c r="B21" s="22"/>
      <c r="C21" s="18"/>
      <c r="D21" s="19">
        <v>1</v>
      </c>
      <c r="E21" s="19">
        <v>1</v>
      </c>
      <c r="F21" s="19">
        <v>1</v>
      </c>
      <c r="G21" s="19">
        <v>1</v>
      </c>
      <c r="H21" s="19">
        <v>1</v>
      </c>
      <c r="I21" s="19">
        <v>1</v>
      </c>
      <c r="J21" s="19">
        <v>1</v>
      </c>
      <c r="K21" s="19">
        <v>1</v>
      </c>
      <c r="L21" s="19">
        <v>1</v>
      </c>
      <c r="M21" s="19">
        <v>1</v>
      </c>
      <c r="N21" s="19">
        <v>1</v>
      </c>
      <c r="O21" s="19">
        <v>1</v>
      </c>
      <c r="P21" s="20"/>
      <c r="Q21" s="21"/>
      <c r="R21" s="21"/>
    </row>
    <row r="22" spans="1:18" ht="24.95" customHeight="1" x14ac:dyDescent="0.25">
      <c r="A22" s="9"/>
      <c r="B22" s="15" t="s">
        <v>17</v>
      </c>
      <c r="C22" s="11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6"/>
      <c r="Q22" s="5"/>
      <c r="R22" s="5"/>
    </row>
    <row r="23" spans="1:18" ht="24.95" customHeight="1" x14ac:dyDescent="0.25">
      <c r="A23" s="9"/>
      <c r="B23" s="15" t="s">
        <v>9</v>
      </c>
      <c r="C23" s="11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6"/>
      <c r="Q23" s="5"/>
      <c r="R23" s="23"/>
    </row>
    <row r="24" spans="1:18" ht="24.95" customHeight="1" x14ac:dyDescent="0.25">
      <c r="A24" s="9">
        <f>A21+1</f>
        <v>11</v>
      </c>
      <c r="B24" s="4" t="s">
        <v>28</v>
      </c>
      <c r="C24" s="11" t="s">
        <v>0</v>
      </c>
      <c r="D24" s="16">
        <v>1</v>
      </c>
      <c r="E24" s="16">
        <v>1</v>
      </c>
      <c r="F24" s="16">
        <v>1</v>
      </c>
      <c r="G24" s="16">
        <v>1</v>
      </c>
      <c r="H24" s="16">
        <v>1</v>
      </c>
      <c r="I24" s="16">
        <v>1</v>
      </c>
      <c r="J24" s="16">
        <v>1</v>
      </c>
      <c r="K24" s="16">
        <v>1</v>
      </c>
      <c r="L24" s="16">
        <v>1</v>
      </c>
      <c r="M24" s="16">
        <v>1</v>
      </c>
      <c r="N24" s="16">
        <v>1</v>
      </c>
      <c r="O24" s="16">
        <v>1</v>
      </c>
      <c r="P24" s="6">
        <f t="shared" si="1"/>
        <v>12</v>
      </c>
      <c r="Q24" s="5"/>
      <c r="R24" s="5"/>
    </row>
    <row r="25" spans="1:18" ht="24.95" customHeight="1" x14ac:dyDescent="0.25">
      <c r="A25" s="9">
        <f t="shared" si="0"/>
        <v>12</v>
      </c>
      <c r="B25" s="4" t="s">
        <v>29</v>
      </c>
      <c r="C25" s="11" t="s">
        <v>0</v>
      </c>
      <c r="D25" s="16">
        <v>2</v>
      </c>
      <c r="E25" s="16">
        <v>2</v>
      </c>
      <c r="F25" s="16">
        <v>2</v>
      </c>
      <c r="G25" s="16">
        <v>2</v>
      </c>
      <c r="H25" s="16">
        <v>2</v>
      </c>
      <c r="I25" s="16">
        <v>2</v>
      </c>
      <c r="J25" s="16">
        <v>2</v>
      </c>
      <c r="K25" s="16">
        <v>2</v>
      </c>
      <c r="L25" s="16">
        <v>2</v>
      </c>
      <c r="M25" s="16">
        <v>2</v>
      </c>
      <c r="N25" s="16">
        <v>2</v>
      </c>
      <c r="O25" s="16">
        <v>2</v>
      </c>
      <c r="P25" s="6">
        <f t="shared" si="1"/>
        <v>24</v>
      </c>
      <c r="Q25" s="5"/>
      <c r="R25" s="5"/>
    </row>
    <row r="26" spans="1:18" ht="24.95" customHeight="1" x14ac:dyDescent="0.25">
      <c r="A26" s="9">
        <f t="shared" si="0"/>
        <v>13</v>
      </c>
      <c r="B26" s="4" t="s">
        <v>30</v>
      </c>
      <c r="C26" s="11" t="s">
        <v>0</v>
      </c>
      <c r="D26" s="16">
        <f>+D32-(D25+D24)</f>
        <v>6</v>
      </c>
      <c r="E26" s="16">
        <f t="shared" ref="E26:O26" si="3">+E32-(E25+E24)</f>
        <v>3</v>
      </c>
      <c r="F26" s="16">
        <f t="shared" si="3"/>
        <v>6</v>
      </c>
      <c r="G26" s="16">
        <f t="shared" si="3"/>
        <v>19</v>
      </c>
      <c r="H26" s="16">
        <f t="shared" si="3"/>
        <v>9</v>
      </c>
      <c r="I26" s="16">
        <f t="shared" si="3"/>
        <v>6</v>
      </c>
      <c r="J26" s="16">
        <f t="shared" si="3"/>
        <v>9</v>
      </c>
      <c r="K26" s="16">
        <f t="shared" si="3"/>
        <v>6</v>
      </c>
      <c r="L26" s="16">
        <f t="shared" si="3"/>
        <v>3</v>
      </c>
      <c r="M26" s="16">
        <f t="shared" si="3"/>
        <v>9</v>
      </c>
      <c r="N26" s="16">
        <f t="shared" si="3"/>
        <v>3</v>
      </c>
      <c r="O26" s="16">
        <f t="shared" si="3"/>
        <v>6</v>
      </c>
      <c r="P26" s="6">
        <f t="shared" si="1"/>
        <v>85</v>
      </c>
      <c r="Q26" s="5"/>
      <c r="R26" s="5"/>
    </row>
    <row r="27" spans="1:18" ht="24.95" customHeight="1" x14ac:dyDescent="0.25">
      <c r="A27" s="9"/>
      <c r="B27" s="15" t="s">
        <v>10</v>
      </c>
      <c r="C27" s="11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6"/>
      <c r="Q27" s="5"/>
      <c r="R27" s="23"/>
    </row>
    <row r="28" spans="1:18" ht="24.95" customHeight="1" x14ac:dyDescent="0.25">
      <c r="A28" s="9">
        <f>+A26+1</f>
        <v>14</v>
      </c>
      <c r="B28" s="4" t="s">
        <v>64</v>
      </c>
      <c r="C28" s="11" t="s">
        <v>0</v>
      </c>
      <c r="D28" s="16">
        <v>1</v>
      </c>
      <c r="E28" s="16">
        <v>1</v>
      </c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>
        <v>1</v>
      </c>
      <c r="L28" s="16">
        <v>1</v>
      </c>
      <c r="M28" s="16">
        <v>1</v>
      </c>
      <c r="N28" s="16">
        <v>1</v>
      </c>
      <c r="O28" s="16">
        <v>1</v>
      </c>
      <c r="P28" s="6">
        <f t="shared" si="1"/>
        <v>12</v>
      </c>
      <c r="Q28" s="5"/>
      <c r="R28" s="5"/>
    </row>
    <row r="29" spans="1:18" ht="24.95" customHeight="1" x14ac:dyDescent="0.25">
      <c r="A29" s="9">
        <f t="shared" si="0"/>
        <v>15</v>
      </c>
      <c r="B29" s="4" t="s">
        <v>65</v>
      </c>
      <c r="C29" s="11" t="s">
        <v>0</v>
      </c>
      <c r="D29" s="16">
        <v>39</v>
      </c>
      <c r="E29" s="16">
        <v>42</v>
      </c>
      <c r="F29" s="16">
        <v>45</v>
      </c>
      <c r="G29" s="16">
        <v>51</v>
      </c>
      <c r="H29" s="16">
        <v>51</v>
      </c>
      <c r="I29" s="16">
        <v>54</v>
      </c>
      <c r="J29" s="16">
        <v>51</v>
      </c>
      <c r="K29" s="16">
        <v>45</v>
      </c>
      <c r="L29" s="16">
        <v>36</v>
      </c>
      <c r="M29" s="16">
        <v>42</v>
      </c>
      <c r="N29" s="16">
        <v>39</v>
      </c>
      <c r="O29" s="16">
        <v>45</v>
      </c>
      <c r="P29" s="6">
        <v>12</v>
      </c>
      <c r="Q29" s="5"/>
      <c r="R29" s="5"/>
    </row>
    <row r="30" spans="1:18" ht="24.95" customHeight="1" x14ac:dyDescent="0.25">
      <c r="A30" s="9">
        <f t="shared" si="0"/>
        <v>16</v>
      </c>
      <c r="B30" s="4" t="s">
        <v>31</v>
      </c>
      <c r="C30" s="11" t="s">
        <v>0</v>
      </c>
      <c r="D30" s="16">
        <v>1</v>
      </c>
      <c r="E30" s="16">
        <v>1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16">
        <v>1</v>
      </c>
      <c r="L30" s="16">
        <v>1</v>
      </c>
      <c r="M30" s="16">
        <v>1</v>
      </c>
      <c r="N30" s="16">
        <v>1</v>
      </c>
      <c r="O30" s="16">
        <v>1</v>
      </c>
      <c r="P30" s="6">
        <f t="shared" si="1"/>
        <v>12</v>
      </c>
      <c r="Q30" s="5"/>
      <c r="R30" s="5"/>
    </row>
    <row r="31" spans="1:18" ht="24.95" customHeight="1" x14ac:dyDescent="0.25">
      <c r="A31" s="9"/>
      <c r="B31" s="17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/>
      <c r="Q31" s="21"/>
      <c r="R31" s="21"/>
    </row>
    <row r="32" spans="1:18" ht="24.95" customHeight="1" x14ac:dyDescent="0.25">
      <c r="A32" s="9">
        <f>+A30+1</f>
        <v>17</v>
      </c>
      <c r="B32" s="22"/>
      <c r="C32" s="18"/>
      <c r="D32" s="19">
        <v>9</v>
      </c>
      <c r="E32" s="19">
        <v>6</v>
      </c>
      <c r="F32" s="19">
        <v>9</v>
      </c>
      <c r="G32" s="19">
        <v>22</v>
      </c>
      <c r="H32" s="19">
        <v>12</v>
      </c>
      <c r="I32" s="19">
        <v>9</v>
      </c>
      <c r="J32" s="19">
        <v>12</v>
      </c>
      <c r="K32" s="19">
        <v>9</v>
      </c>
      <c r="L32" s="19">
        <v>6</v>
      </c>
      <c r="M32" s="19">
        <v>12</v>
      </c>
      <c r="N32" s="19">
        <v>6</v>
      </c>
      <c r="O32" s="19">
        <v>9</v>
      </c>
      <c r="P32" s="20"/>
      <c r="Q32" s="21"/>
      <c r="R32" s="21"/>
    </row>
    <row r="33" spans="1:18" ht="24.95" customHeight="1" x14ac:dyDescent="0.25">
      <c r="A33" s="9"/>
      <c r="B33" s="15" t="s">
        <v>18</v>
      </c>
      <c r="C33" s="11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6"/>
      <c r="Q33" s="5"/>
      <c r="R33" s="5"/>
    </row>
    <row r="34" spans="1:18" ht="24.95" customHeight="1" x14ac:dyDescent="0.25">
      <c r="A34" s="9"/>
      <c r="B34" s="17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/>
      <c r="Q34" s="21"/>
      <c r="R34" s="21"/>
    </row>
    <row r="35" spans="1:18" ht="24.95" customHeight="1" x14ac:dyDescent="0.25">
      <c r="A35" s="9">
        <f>+A32+1</f>
        <v>18</v>
      </c>
      <c r="B35" s="22"/>
      <c r="C35" s="18"/>
      <c r="D35" s="19">
        <v>4</v>
      </c>
      <c r="E35" s="19">
        <v>4</v>
      </c>
      <c r="F35" s="19">
        <v>4</v>
      </c>
      <c r="G35" s="19">
        <v>4</v>
      </c>
      <c r="H35" s="19">
        <v>4</v>
      </c>
      <c r="I35" s="19">
        <v>4</v>
      </c>
      <c r="J35" s="19">
        <v>4</v>
      </c>
      <c r="K35" s="19">
        <v>4</v>
      </c>
      <c r="L35" s="19">
        <v>4</v>
      </c>
      <c r="M35" s="19">
        <v>4</v>
      </c>
      <c r="N35" s="19">
        <v>4</v>
      </c>
      <c r="O35" s="19">
        <v>4</v>
      </c>
      <c r="P35" s="20"/>
      <c r="Q35" s="21"/>
      <c r="R35" s="21"/>
    </row>
    <row r="36" spans="1:18" ht="24.95" customHeight="1" x14ac:dyDescent="0.25">
      <c r="A36" s="9">
        <f t="shared" si="0"/>
        <v>19</v>
      </c>
      <c r="B36" s="22"/>
      <c r="C36" s="18"/>
      <c r="D36" s="19">
        <v>2</v>
      </c>
      <c r="E36" s="19">
        <v>2</v>
      </c>
      <c r="F36" s="19">
        <v>2</v>
      </c>
      <c r="G36" s="19">
        <v>2</v>
      </c>
      <c r="H36" s="19">
        <v>2</v>
      </c>
      <c r="I36" s="19">
        <v>2</v>
      </c>
      <c r="J36" s="19">
        <v>2</v>
      </c>
      <c r="K36" s="19">
        <v>2</v>
      </c>
      <c r="L36" s="19">
        <v>2</v>
      </c>
      <c r="M36" s="19">
        <v>2</v>
      </c>
      <c r="N36" s="19">
        <v>2</v>
      </c>
      <c r="O36" s="19">
        <v>2</v>
      </c>
      <c r="P36" s="20"/>
      <c r="Q36" s="21"/>
      <c r="R36" s="21"/>
    </row>
    <row r="37" spans="1:18" ht="24.95" customHeight="1" x14ac:dyDescent="0.25">
      <c r="A37" s="9">
        <f t="shared" si="0"/>
        <v>20</v>
      </c>
      <c r="B37" s="22"/>
      <c r="C37" s="18"/>
      <c r="D37" s="19">
        <v>1</v>
      </c>
      <c r="E37" s="19">
        <v>1</v>
      </c>
      <c r="F37" s="19">
        <v>1</v>
      </c>
      <c r="G37" s="19">
        <v>1</v>
      </c>
      <c r="H37" s="19">
        <v>1</v>
      </c>
      <c r="I37" s="19">
        <v>1</v>
      </c>
      <c r="J37" s="19">
        <v>1</v>
      </c>
      <c r="K37" s="19">
        <v>1</v>
      </c>
      <c r="L37" s="19">
        <v>1</v>
      </c>
      <c r="M37" s="19">
        <v>1</v>
      </c>
      <c r="N37" s="19">
        <v>1</v>
      </c>
      <c r="O37" s="19">
        <v>1</v>
      </c>
      <c r="P37" s="20"/>
      <c r="Q37" s="21"/>
      <c r="R37" s="21"/>
    </row>
    <row r="38" spans="1:18" ht="24.95" customHeight="1" x14ac:dyDescent="0.25">
      <c r="A38" s="9">
        <f t="shared" si="0"/>
        <v>21</v>
      </c>
      <c r="B38" s="22"/>
      <c r="C38" s="18"/>
      <c r="D38" s="19">
        <v>1</v>
      </c>
      <c r="E38" s="19">
        <v>1</v>
      </c>
      <c r="F38" s="19">
        <v>1</v>
      </c>
      <c r="G38" s="19">
        <v>1</v>
      </c>
      <c r="H38" s="19">
        <v>1</v>
      </c>
      <c r="I38" s="19">
        <v>1</v>
      </c>
      <c r="J38" s="19">
        <v>1</v>
      </c>
      <c r="K38" s="19">
        <v>1</v>
      </c>
      <c r="L38" s="19">
        <v>1</v>
      </c>
      <c r="M38" s="19">
        <v>1</v>
      </c>
      <c r="N38" s="19">
        <v>1</v>
      </c>
      <c r="O38" s="19">
        <v>1</v>
      </c>
      <c r="P38" s="20"/>
      <c r="Q38" s="21"/>
      <c r="R38" s="21"/>
    </row>
    <row r="39" spans="1:18" ht="24.95" customHeight="1" x14ac:dyDescent="0.25">
      <c r="A39" s="9">
        <f t="shared" si="0"/>
        <v>22</v>
      </c>
      <c r="B39" s="22"/>
      <c r="C39" s="18"/>
      <c r="D39" s="19">
        <v>1</v>
      </c>
      <c r="E39" s="19">
        <v>1</v>
      </c>
      <c r="F39" s="19">
        <v>1</v>
      </c>
      <c r="G39" s="19">
        <v>1</v>
      </c>
      <c r="H39" s="19">
        <v>1</v>
      </c>
      <c r="I39" s="19">
        <v>1</v>
      </c>
      <c r="J39" s="19">
        <v>1</v>
      </c>
      <c r="K39" s="19">
        <v>1</v>
      </c>
      <c r="L39" s="19">
        <v>1</v>
      </c>
      <c r="M39" s="19">
        <v>1</v>
      </c>
      <c r="N39" s="19">
        <v>1</v>
      </c>
      <c r="O39" s="19">
        <v>1</v>
      </c>
      <c r="P39" s="20"/>
      <c r="Q39" s="21"/>
      <c r="R39" s="21"/>
    </row>
    <row r="40" spans="1:18" ht="24.95" customHeight="1" x14ac:dyDescent="0.25">
      <c r="A40" s="9"/>
      <c r="B40" s="15" t="s">
        <v>19</v>
      </c>
      <c r="C40" s="11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6"/>
      <c r="Q40" s="5"/>
      <c r="R40" s="23"/>
    </row>
    <row r="41" spans="1:18" ht="24.95" customHeight="1" x14ac:dyDescent="0.25">
      <c r="A41" s="9">
        <f>A39+1</f>
        <v>23</v>
      </c>
      <c r="B41" s="4" t="s">
        <v>32</v>
      </c>
      <c r="C41" s="11" t="s">
        <v>0</v>
      </c>
      <c r="D41" s="16">
        <v>1</v>
      </c>
      <c r="E41" s="16">
        <v>1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</v>
      </c>
      <c r="P41" s="6">
        <f t="shared" si="1"/>
        <v>12</v>
      </c>
      <c r="Q41" s="5"/>
      <c r="R41" s="5"/>
    </row>
    <row r="42" spans="1:18" ht="24.95" customHeight="1" x14ac:dyDescent="0.25">
      <c r="A42" s="9">
        <f t="shared" si="0"/>
        <v>24</v>
      </c>
      <c r="B42" s="4" t="s">
        <v>33</v>
      </c>
      <c r="C42" s="11" t="s">
        <v>0</v>
      </c>
      <c r="D42" s="16">
        <v>1</v>
      </c>
      <c r="E42" s="16">
        <v>1</v>
      </c>
      <c r="F42" s="16">
        <v>1</v>
      </c>
      <c r="G42" s="16">
        <v>1</v>
      </c>
      <c r="H42" s="16">
        <v>1</v>
      </c>
      <c r="I42" s="16">
        <v>1</v>
      </c>
      <c r="J42" s="16">
        <v>1</v>
      </c>
      <c r="K42" s="16">
        <v>1</v>
      </c>
      <c r="L42" s="16">
        <v>1</v>
      </c>
      <c r="M42" s="16">
        <v>1</v>
      </c>
      <c r="N42" s="16">
        <v>1</v>
      </c>
      <c r="O42" s="16">
        <v>1</v>
      </c>
      <c r="P42" s="6">
        <f t="shared" si="1"/>
        <v>12</v>
      </c>
      <c r="Q42" s="5"/>
      <c r="R42" s="5"/>
    </row>
    <row r="43" spans="1:18" ht="24.95" customHeight="1" x14ac:dyDescent="0.25">
      <c r="A43" s="9">
        <f t="shared" si="0"/>
        <v>25</v>
      </c>
      <c r="B43" s="4" t="s">
        <v>34</v>
      </c>
      <c r="C43" s="11" t="s">
        <v>1</v>
      </c>
      <c r="D43" s="16">
        <v>260</v>
      </c>
      <c r="E43" s="16">
        <v>210</v>
      </c>
      <c r="F43" s="16">
        <v>280</v>
      </c>
      <c r="G43" s="16">
        <v>360</v>
      </c>
      <c r="H43" s="16">
        <v>300</v>
      </c>
      <c r="I43" s="16">
        <v>290</v>
      </c>
      <c r="J43" s="16">
        <v>290</v>
      </c>
      <c r="K43" s="16">
        <v>290</v>
      </c>
      <c r="L43" s="16">
        <v>300</v>
      </c>
      <c r="M43" s="16">
        <v>300</v>
      </c>
      <c r="N43" s="16">
        <v>280</v>
      </c>
      <c r="O43" s="16">
        <v>300</v>
      </c>
      <c r="P43" s="6">
        <v>3460</v>
      </c>
      <c r="Q43" s="5"/>
      <c r="R43" s="5"/>
    </row>
    <row r="44" spans="1:18" ht="24.95" customHeight="1" x14ac:dyDescent="0.25">
      <c r="A44" s="9">
        <f t="shared" si="0"/>
        <v>26</v>
      </c>
      <c r="B44" s="4" t="s">
        <v>35</v>
      </c>
      <c r="C44" s="11" t="s">
        <v>0</v>
      </c>
      <c r="D44" s="16">
        <v>2</v>
      </c>
      <c r="E44" s="16">
        <v>2</v>
      </c>
      <c r="F44" s="16">
        <v>2</v>
      </c>
      <c r="G44" s="16">
        <v>2</v>
      </c>
      <c r="H44" s="16">
        <v>2</v>
      </c>
      <c r="I44" s="16">
        <v>2</v>
      </c>
      <c r="J44" s="16">
        <v>2</v>
      </c>
      <c r="K44" s="16">
        <v>2</v>
      </c>
      <c r="L44" s="16">
        <v>2</v>
      </c>
      <c r="M44" s="16">
        <v>2</v>
      </c>
      <c r="N44" s="16">
        <v>2</v>
      </c>
      <c r="O44" s="16">
        <v>2</v>
      </c>
      <c r="P44" s="6">
        <f t="shared" si="1"/>
        <v>24</v>
      </c>
      <c r="Q44" s="5"/>
      <c r="R44" s="5"/>
    </row>
    <row r="45" spans="1:18" ht="24.95" customHeight="1" x14ac:dyDescent="0.25">
      <c r="A45" s="9">
        <f t="shared" si="0"/>
        <v>27</v>
      </c>
      <c r="B45" s="4" t="s">
        <v>36</v>
      </c>
      <c r="C45" s="11" t="s">
        <v>0</v>
      </c>
      <c r="D45" s="16">
        <v>2</v>
      </c>
      <c r="E45" s="16">
        <v>2</v>
      </c>
      <c r="F45" s="16">
        <v>2</v>
      </c>
      <c r="G45" s="16">
        <v>2</v>
      </c>
      <c r="H45" s="16">
        <v>2</v>
      </c>
      <c r="I45" s="16">
        <v>2</v>
      </c>
      <c r="J45" s="16">
        <v>2</v>
      </c>
      <c r="K45" s="16">
        <v>2</v>
      </c>
      <c r="L45" s="16">
        <v>2</v>
      </c>
      <c r="M45" s="16">
        <v>2</v>
      </c>
      <c r="N45" s="16">
        <v>2</v>
      </c>
      <c r="O45" s="16">
        <v>2</v>
      </c>
      <c r="P45" s="6">
        <f t="shared" si="1"/>
        <v>24</v>
      </c>
      <c r="Q45" s="5"/>
      <c r="R45" s="5"/>
    </row>
    <row r="46" spans="1:18" ht="24.95" customHeight="1" x14ac:dyDescent="0.25">
      <c r="A46" s="9">
        <f t="shared" si="0"/>
        <v>28</v>
      </c>
      <c r="B46" s="4" t="s">
        <v>37</v>
      </c>
      <c r="C46" s="11" t="s">
        <v>0</v>
      </c>
      <c r="D46" s="16">
        <v>10</v>
      </c>
      <c r="E46" s="16">
        <v>10</v>
      </c>
      <c r="F46" s="16">
        <v>10</v>
      </c>
      <c r="G46" s="16">
        <v>10</v>
      </c>
      <c r="H46" s="16">
        <v>10</v>
      </c>
      <c r="I46" s="16">
        <v>10</v>
      </c>
      <c r="J46" s="16">
        <v>10</v>
      </c>
      <c r="K46" s="16">
        <v>10</v>
      </c>
      <c r="L46" s="16">
        <v>10</v>
      </c>
      <c r="M46" s="16">
        <v>10</v>
      </c>
      <c r="N46" s="16">
        <v>10</v>
      </c>
      <c r="O46" s="16">
        <v>10</v>
      </c>
      <c r="P46" s="6">
        <f t="shared" si="1"/>
        <v>120</v>
      </c>
      <c r="Q46" s="5"/>
      <c r="R46" s="5"/>
    </row>
    <row r="47" spans="1:18" ht="24.95" customHeight="1" x14ac:dyDescent="0.25">
      <c r="A47" s="9">
        <f t="shared" si="0"/>
        <v>29</v>
      </c>
      <c r="B47" s="4" t="s">
        <v>38</v>
      </c>
      <c r="C47" s="11" t="s">
        <v>0</v>
      </c>
      <c r="D47" s="16">
        <v>2</v>
      </c>
      <c r="E47" s="16">
        <v>2</v>
      </c>
      <c r="F47" s="16">
        <v>2</v>
      </c>
      <c r="G47" s="16">
        <v>2</v>
      </c>
      <c r="H47" s="16">
        <v>2</v>
      </c>
      <c r="I47" s="16">
        <v>2</v>
      </c>
      <c r="J47" s="16">
        <v>2</v>
      </c>
      <c r="K47" s="16">
        <v>2</v>
      </c>
      <c r="L47" s="16">
        <v>2</v>
      </c>
      <c r="M47" s="16">
        <v>2</v>
      </c>
      <c r="N47" s="16">
        <v>2</v>
      </c>
      <c r="O47" s="16">
        <v>2</v>
      </c>
      <c r="P47" s="6">
        <f t="shared" ref="P47:P52" si="4">SUM(D47:O47)</f>
        <v>24</v>
      </c>
      <c r="Q47" s="5"/>
      <c r="R47" s="5"/>
    </row>
    <row r="48" spans="1:18" ht="24.95" customHeight="1" x14ac:dyDescent="0.25">
      <c r="A48" s="9">
        <f t="shared" si="0"/>
        <v>30</v>
      </c>
      <c r="B48" s="4" t="s">
        <v>39</v>
      </c>
      <c r="C48" s="11" t="s">
        <v>1</v>
      </c>
      <c r="D48" s="16">
        <v>250</v>
      </c>
      <c r="E48" s="16">
        <v>160</v>
      </c>
      <c r="F48" s="16">
        <v>80</v>
      </c>
      <c r="G48" s="16">
        <v>80</v>
      </c>
      <c r="H48" s="16">
        <v>80</v>
      </c>
      <c r="I48" s="16">
        <v>580</v>
      </c>
      <c r="J48" s="16">
        <v>40</v>
      </c>
      <c r="K48" s="16">
        <v>700</v>
      </c>
      <c r="L48" s="16">
        <v>70</v>
      </c>
      <c r="M48" s="16">
        <v>70</v>
      </c>
      <c r="N48" s="16">
        <v>700</v>
      </c>
      <c r="O48" s="16">
        <v>90</v>
      </c>
      <c r="P48" s="6">
        <v>2900</v>
      </c>
      <c r="Q48" s="5"/>
      <c r="R48" s="5"/>
    </row>
    <row r="49" spans="1:18" ht="24.95" customHeight="1" x14ac:dyDescent="0.25">
      <c r="A49" s="9">
        <f t="shared" si="0"/>
        <v>31</v>
      </c>
      <c r="B49" s="4" t="s">
        <v>40</v>
      </c>
      <c r="C49" s="11" t="s">
        <v>0</v>
      </c>
      <c r="D49" s="16">
        <v>1</v>
      </c>
      <c r="E49" s="16">
        <v>1</v>
      </c>
      <c r="F49" s="16">
        <v>1</v>
      </c>
      <c r="G49" s="16">
        <v>1</v>
      </c>
      <c r="H49" s="16">
        <v>1</v>
      </c>
      <c r="I49" s="16">
        <v>1</v>
      </c>
      <c r="J49" s="16">
        <v>1</v>
      </c>
      <c r="K49" s="16">
        <v>1</v>
      </c>
      <c r="L49" s="16">
        <v>1</v>
      </c>
      <c r="M49" s="16">
        <v>1</v>
      </c>
      <c r="N49" s="16">
        <v>1</v>
      </c>
      <c r="O49" s="16">
        <v>1</v>
      </c>
      <c r="P49" s="6">
        <f t="shared" si="4"/>
        <v>12</v>
      </c>
      <c r="Q49" s="5"/>
      <c r="R49" s="5"/>
    </row>
    <row r="50" spans="1:18" ht="24.95" customHeight="1" x14ac:dyDescent="0.25">
      <c r="A50" s="9">
        <f t="shared" ref="A50" si="5">+A49+1</f>
        <v>32</v>
      </c>
      <c r="B50" s="4" t="s">
        <v>41</v>
      </c>
      <c r="C50" s="11" t="s">
        <v>0</v>
      </c>
      <c r="D50" s="16">
        <v>1</v>
      </c>
      <c r="E50" s="16">
        <v>1</v>
      </c>
      <c r="F50" s="16">
        <v>1</v>
      </c>
      <c r="G50" s="16">
        <v>1</v>
      </c>
      <c r="H50" s="16">
        <v>1</v>
      </c>
      <c r="I50" s="16">
        <v>1</v>
      </c>
      <c r="J50" s="16">
        <v>1</v>
      </c>
      <c r="K50" s="16">
        <v>1</v>
      </c>
      <c r="L50" s="16">
        <v>1</v>
      </c>
      <c r="M50" s="16">
        <v>1</v>
      </c>
      <c r="N50" s="16">
        <v>1</v>
      </c>
      <c r="O50" s="16">
        <v>1</v>
      </c>
      <c r="P50" s="6">
        <f t="shared" si="4"/>
        <v>12</v>
      </c>
      <c r="Q50" s="5"/>
      <c r="R50" s="5"/>
    </row>
    <row r="51" spans="1:18" ht="24.95" customHeight="1" x14ac:dyDescent="0.25">
      <c r="A51" s="9">
        <f t="shared" si="0"/>
        <v>33</v>
      </c>
      <c r="B51" s="4" t="s">
        <v>42</v>
      </c>
      <c r="C51" s="11" t="s">
        <v>0</v>
      </c>
      <c r="D51" s="16">
        <v>1</v>
      </c>
      <c r="E51" s="16">
        <v>1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</v>
      </c>
      <c r="P51" s="6">
        <f t="shared" si="4"/>
        <v>12</v>
      </c>
      <c r="Q51" s="5"/>
      <c r="R51" s="5"/>
    </row>
    <row r="52" spans="1:18" ht="24.95" customHeight="1" x14ac:dyDescent="0.25">
      <c r="A52" s="9">
        <f t="shared" ref="A52:A53" si="6">+A51+1</f>
        <v>34</v>
      </c>
      <c r="B52" s="4" t="s">
        <v>66</v>
      </c>
      <c r="C52" s="11" t="s">
        <v>0</v>
      </c>
      <c r="D52" s="16">
        <f t="shared" ref="D52:O52" si="7">+D29/3</f>
        <v>13</v>
      </c>
      <c r="E52" s="16">
        <f t="shared" si="7"/>
        <v>14</v>
      </c>
      <c r="F52" s="16">
        <f t="shared" si="7"/>
        <v>15</v>
      </c>
      <c r="G52" s="16">
        <f t="shared" si="7"/>
        <v>17</v>
      </c>
      <c r="H52" s="16">
        <f t="shared" si="7"/>
        <v>17</v>
      </c>
      <c r="I52" s="16">
        <f t="shared" si="7"/>
        <v>18</v>
      </c>
      <c r="J52" s="16">
        <f t="shared" si="7"/>
        <v>17</v>
      </c>
      <c r="K52" s="16">
        <f t="shared" si="7"/>
        <v>15</v>
      </c>
      <c r="L52" s="16">
        <f t="shared" si="7"/>
        <v>12</v>
      </c>
      <c r="M52" s="16">
        <f t="shared" si="7"/>
        <v>14</v>
      </c>
      <c r="N52" s="16">
        <f t="shared" si="7"/>
        <v>13</v>
      </c>
      <c r="O52" s="16">
        <f t="shared" si="7"/>
        <v>15</v>
      </c>
      <c r="P52" s="6">
        <f t="shared" si="4"/>
        <v>180</v>
      </c>
      <c r="Q52" s="5"/>
      <c r="R52" s="5"/>
    </row>
    <row r="53" spans="1:18" ht="24.95" customHeight="1" x14ac:dyDescent="0.25">
      <c r="A53" s="9">
        <f t="shared" si="6"/>
        <v>35</v>
      </c>
      <c r="B53" s="4"/>
      <c r="C53" s="11"/>
      <c r="D53" s="16">
        <v>1</v>
      </c>
      <c r="E53" s="16">
        <v>1</v>
      </c>
      <c r="F53" s="16">
        <v>1</v>
      </c>
      <c r="G53" s="16">
        <v>1</v>
      </c>
      <c r="H53" s="16">
        <v>1</v>
      </c>
      <c r="I53" s="16">
        <v>1</v>
      </c>
      <c r="J53" s="16">
        <v>1</v>
      </c>
      <c r="K53" s="16">
        <v>1</v>
      </c>
      <c r="L53" s="16">
        <v>1</v>
      </c>
      <c r="M53" s="16">
        <v>1</v>
      </c>
      <c r="N53" s="16">
        <v>1</v>
      </c>
      <c r="O53" s="16">
        <v>1</v>
      </c>
      <c r="P53" s="6"/>
      <c r="Q53" s="5"/>
      <c r="R53" s="5"/>
    </row>
    <row r="54" spans="1:18" ht="24.95" customHeight="1" x14ac:dyDescent="0.25">
      <c r="A54" s="9"/>
      <c r="B54" s="15" t="s">
        <v>20</v>
      </c>
      <c r="C54" s="11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6"/>
      <c r="Q54" s="5"/>
      <c r="R54" s="23"/>
    </row>
    <row r="55" spans="1:18" ht="24.95" customHeight="1" x14ac:dyDescent="0.25">
      <c r="A55" s="9">
        <f>A53+1</f>
        <v>36</v>
      </c>
      <c r="B55" s="4" t="s">
        <v>43</v>
      </c>
      <c r="C55" s="11" t="s">
        <v>5</v>
      </c>
      <c r="D55" s="16">
        <v>98</v>
      </c>
      <c r="E55" s="16">
        <v>89</v>
      </c>
      <c r="F55" s="16">
        <v>86</v>
      </c>
      <c r="G55" s="16">
        <v>140</v>
      </c>
      <c r="H55" s="16">
        <v>120</v>
      </c>
      <c r="I55" s="16">
        <v>130</v>
      </c>
      <c r="J55" s="16">
        <v>124</v>
      </c>
      <c r="K55" s="16">
        <v>96</v>
      </c>
      <c r="L55" s="16">
        <v>100</v>
      </c>
      <c r="M55" s="16">
        <v>100</v>
      </c>
      <c r="N55" s="16">
        <v>100</v>
      </c>
      <c r="O55" s="16">
        <v>120</v>
      </c>
      <c r="P55" s="6">
        <v>1303</v>
      </c>
      <c r="Q55" s="5"/>
      <c r="R55" s="5"/>
    </row>
    <row r="56" spans="1:18" ht="24.95" customHeight="1" x14ac:dyDescent="0.25">
      <c r="A56" s="31" t="s">
        <v>11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3"/>
      <c r="R56" s="14">
        <f>SUM(R4:R55)</f>
        <v>0</v>
      </c>
    </row>
    <row r="57" spans="1:18" ht="24.95" customHeight="1" x14ac:dyDescent="0.25">
      <c r="A57" s="31" t="s">
        <v>12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3"/>
      <c r="R57" s="14">
        <f>ROUND(R56*20%,2)</f>
        <v>0</v>
      </c>
    </row>
    <row r="58" spans="1:18" ht="24.95" customHeight="1" x14ac:dyDescent="0.25">
      <c r="A58" s="31" t="s">
        <v>13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3"/>
      <c r="R58" s="14">
        <f>R56+R57</f>
        <v>0</v>
      </c>
    </row>
  </sheetData>
  <mergeCells count="5">
    <mergeCell ref="A58:Q58"/>
    <mergeCell ref="A57:Q57"/>
    <mergeCell ref="A56:Q56"/>
    <mergeCell ref="A2:R2"/>
    <mergeCell ref="A1:R1"/>
  </mergeCells>
  <printOptions horizontalCentered="1"/>
  <pageMargins left="0.39370078740157483" right="0.19685039370078741" top="0.19685039370078741" bottom="0.19685039370078741" header="0.19685039370078741" footer="0.19685039370078741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>
      <selection activeCell="A11" sqref="A11"/>
    </sheetView>
  </sheetViews>
  <sheetFormatPr baseColWidth="10" defaultRowHeight="15" x14ac:dyDescent="0.25"/>
  <cols>
    <col min="1" max="1" width="50" bestFit="1" customWidth="1"/>
    <col min="2" max="2" width="26" customWidth="1"/>
  </cols>
  <sheetData>
    <row r="1" spans="1:2" s="27" customFormat="1" ht="23.25" customHeight="1" x14ac:dyDescent="0.25">
      <c r="A1" s="26" t="s">
        <v>70</v>
      </c>
      <c r="B1" s="26" t="s">
        <v>71</v>
      </c>
    </row>
    <row r="2" spans="1:2" ht="23.25" customHeight="1" x14ac:dyDescent="0.25">
      <c r="A2" s="25" t="s">
        <v>67</v>
      </c>
      <c r="B2" s="28">
        <v>92650</v>
      </c>
    </row>
    <row r="3" spans="1:2" ht="23.25" customHeight="1" x14ac:dyDescent="0.25">
      <c r="A3" s="25" t="s">
        <v>15</v>
      </c>
      <c r="B3" s="28">
        <v>138000</v>
      </c>
    </row>
    <row r="4" spans="1:2" ht="23.25" customHeight="1" x14ac:dyDescent="0.25">
      <c r="A4" s="24" t="s">
        <v>27</v>
      </c>
      <c r="B4" s="28">
        <v>160890</v>
      </c>
    </row>
    <row r="5" spans="1:2" ht="23.25" customHeight="1" x14ac:dyDescent="0.25">
      <c r="A5" s="24" t="s">
        <v>16</v>
      </c>
      <c r="B5" s="28">
        <v>106050</v>
      </c>
    </row>
    <row r="6" spans="1:2" ht="23.25" customHeight="1" x14ac:dyDescent="0.25">
      <c r="A6" s="24" t="s">
        <v>9</v>
      </c>
      <c r="B6" s="28">
        <v>14990</v>
      </c>
    </row>
    <row r="7" spans="1:2" ht="23.25" customHeight="1" x14ac:dyDescent="0.25">
      <c r="A7" s="24" t="s">
        <v>10</v>
      </c>
      <c r="B7" s="28">
        <v>11580</v>
      </c>
    </row>
    <row r="8" spans="1:2" ht="23.25" customHeight="1" x14ac:dyDescent="0.25">
      <c r="A8" s="24" t="s">
        <v>19</v>
      </c>
      <c r="B8" s="28">
        <v>419920</v>
      </c>
    </row>
    <row r="9" spans="1:2" ht="23.25" customHeight="1" x14ac:dyDescent="0.25">
      <c r="A9" s="24" t="s">
        <v>20</v>
      </c>
      <c r="B9" s="28">
        <v>26060</v>
      </c>
    </row>
    <row r="10" spans="1:2" s="30" customFormat="1" ht="23.25" customHeight="1" x14ac:dyDescent="0.25">
      <c r="A10" s="29" t="s">
        <v>69</v>
      </c>
      <c r="B10" s="29">
        <f>SUM(B2:B9)</f>
        <v>970140</v>
      </c>
    </row>
    <row r="11" spans="1:2" ht="25.5" customHeight="1" x14ac:dyDescent="0.25">
      <c r="A11" s="29" t="s">
        <v>72</v>
      </c>
      <c r="B11" s="29">
        <f>B10*0.2</f>
        <v>194028</v>
      </c>
    </row>
    <row r="12" spans="1:2" ht="25.5" customHeight="1" x14ac:dyDescent="0.25">
      <c r="A12" s="29" t="s">
        <v>73</v>
      </c>
      <c r="B12" s="29">
        <f>B10*1.2</f>
        <v>1164168</v>
      </c>
    </row>
    <row r="13" spans="1:2" ht="25.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BPDE Détails</vt:lpstr>
      <vt:lpstr>Par LOT</vt:lpstr>
      <vt:lpstr>'BPDE Détails'!Zone_d_impression</vt:lpstr>
    </vt:vector>
  </TitlesOfParts>
  <Company>TeChNi-AmEcO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www.zik2ma.com</dc:creator>
  <cp:lastModifiedBy>RHLALOU, Hajar GIZ MA</cp:lastModifiedBy>
  <cp:lastPrinted>2024-03-01T10:23:17Z</cp:lastPrinted>
  <dcterms:created xsi:type="dcterms:W3CDTF">2016-05-24T17:35:34Z</dcterms:created>
  <dcterms:modified xsi:type="dcterms:W3CDTF">2024-03-01T10:23:22Z</dcterms:modified>
</cp:coreProperties>
</file>